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<sst xmlns="http://schemas.openxmlformats.org/spreadsheetml/2006/main" count="457" uniqueCount="134">
  <si>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</si>
  <si>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</si>
  <si>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</si>
  <si>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</si>
  <si>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</si>
  <si>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</si>
  <si>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</si>
  <si>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</si>
  <si>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</si>
  <si>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</si>
  <si>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</si>
  <si>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</si>
  <si>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</si>
  <si>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</si>
  <si>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</si>
  <si>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</si>
  <si>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</si>
  <si>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</si>
  <si>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</si>
  <si>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</si>
  <si>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</si>
  <si>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</si>
  <si>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</si>
  <si>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</si>
  <si>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</si>
  <si>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</si>
  <si>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</si>
  <si>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</si>
  <si>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</si>
  <si>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</si>
  <si>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</si>
  <si>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</si>
  <si>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</si>
  <si>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</si>
  <si>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</si>
  <si>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</si>
  <si>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</si>
  <si>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</si>
  <si>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</si>
  <si>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</si>
  <si>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</si>
  <si>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</si>
  <si>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</si>
  <si>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</si>
  <si>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</si>
  <si>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</si>
  <si>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</si>
  <si>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</si>
  <si>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</si>
  <si>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</si>
  <si>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</si>
  <si>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</si>
  <si>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</si>
  <si>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</si>
  <si>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</si>
  <si>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</si>
  <si>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</si>
  <si>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</si>
  <si>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</si>
  <si>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</si>
  <si>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</si>
  <si>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</si>
  <si>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</si>
  <si>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</si>
  <si>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</si>
  <si>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</si>
  <si>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</si>
  <si>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</si>
  <si>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</si>
  <si>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</si>
  <si>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</si>
  <si>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</si>
  <si>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</si>
  <si>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</si>
  <si>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</si>
  <si>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</si>
  <si>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</si>
  <si>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</si>
  <si>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</si>
  <si>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</si>
  <si>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</si>
  <si>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</si>
  <si>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</si>
  <si>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</si>
  <si>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</si>
  <si>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</si>
  <si>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</si>
  <si>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</si>
  <si>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</si>
  <si>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</si>
  <si>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</si>
  <si>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</si>
  <si>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</si>
  <si>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</si>
  <si>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</si>
  <si>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</si>
  <si>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</si>
  <si>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</si>
  <si>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</si>
  <si>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</si>
  <si>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</si>
  <si>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</si>
  <si>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</si>
  <si>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</si>
  <si>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</si>
  <si>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</si>
  <si>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</si>
  <si>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</si>
  <si>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</si>
  <si>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</si>
  <si>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</si>
  <si>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</si>
  <si>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</si>
  <si>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</si>
  <si>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</si>
  <si>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</si>
  <si>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</si>
  <si>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</si>
  <si>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</si>
  <si>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</si>
  <si>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</si>
  <si>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</si>
  <si>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</si>
  <si>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</si>
  <si>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</si>
  <si>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</si>
  <si>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</si>
  <si>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</si>
  <si>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</si>
  <si>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</si>
  <si>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r>
      <t xml:space="preserve">станом на 04.12.2017р.           </t>
    </r>
    <r>
      <rPr>
        <sz val="10"/>
        <rFont val="Arial Cyr"/>
        <family val="0"/>
      </rPr>
      <t xml:space="preserve">  ( тис.грн.)</t>
    </r>
  </si>
  <si>
    <t>станом на 04.12.2017</t>
  </si>
  <si>
    <t>план на 2017р.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</si>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</sst>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2"/>
      <color indexed="8"/>
      <name val="Times New Roman"/>
      <family val="0"/>
    </font>
    <font>
      <sz val="4.75"/>
      <color indexed="8"/>
      <name val="Times New Roman"/>
      <family val="0"/>
    </font>
    <font>
      <sz val="6.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8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2930300"/>
        <c:axId val="29501789"/>
      </c:lineChart>
      <c:catAx>
        <c:axId val="629303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01789"/>
        <c:crosses val="autoZero"/>
        <c:auto val="0"/>
        <c:lblOffset val="100"/>
        <c:tickLblSkip val="1"/>
        <c:noMultiLvlLbl val="0"/>
      </c:catAx>
      <c:valAx>
        <c:axId val="295017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303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3035926"/>
        <c:axId val="27323335"/>
      </c:lineChart>
      <c:catAx>
        <c:axId val="30359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23335"/>
        <c:crosses val="autoZero"/>
        <c:auto val="0"/>
        <c:lblOffset val="100"/>
        <c:tickLblSkip val="1"/>
        <c:noMultiLvlLbl val="0"/>
      </c:catAx>
      <c:valAx>
        <c:axId val="27323335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592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44583424"/>
        <c:axId val="65706497"/>
      </c:lineChart>
      <c:catAx>
        <c:axId val="445834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06497"/>
        <c:crosses val="autoZero"/>
        <c:auto val="0"/>
        <c:lblOffset val="100"/>
        <c:tickLblSkip val="1"/>
        <c:noMultiLvlLbl val="0"/>
      </c:catAx>
      <c:valAx>
        <c:axId val="65706497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58342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54487562"/>
        <c:axId val="20626011"/>
      </c:lineChart>
      <c:catAx>
        <c:axId val="544875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26011"/>
        <c:crosses val="autoZero"/>
        <c:auto val="0"/>
        <c:lblOffset val="100"/>
        <c:tickLblSkip val="1"/>
        <c:noMultiLvlLbl val="0"/>
      </c:catAx>
      <c:valAx>
        <c:axId val="20626011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8756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04.12.2017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1416372"/>
        <c:axId val="60094165"/>
      </c:bar3D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16372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976574"/>
        <c:axId val="35789167"/>
      </c:bar3D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574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34679"/>
        <c:crosses val="autoZero"/>
        <c:auto val="0"/>
        <c:lblOffset val="100"/>
        <c:tickLblSkip val="1"/>
        <c:noMultiLvlLbl val="0"/>
      </c:catAx>
      <c:valAx>
        <c:axId val="4083467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18951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74673"/>
        <c:crosses val="autoZero"/>
        <c:auto val="0"/>
        <c:lblOffset val="100"/>
        <c:tickLblSkip val="1"/>
        <c:noMultiLvlLbl val="0"/>
      </c:catAx>
      <c:valAx>
        <c:axId val="192746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677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44651"/>
        <c:crosses val="autoZero"/>
        <c:auto val="0"/>
        <c:lblOffset val="100"/>
        <c:tickLblSkip val="1"/>
        <c:noMultiLvlLbl val="0"/>
      </c:catAx>
      <c:valAx>
        <c:axId val="177446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5433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5484132"/>
        <c:axId val="28030597"/>
      </c:lineChart>
      <c:catAx>
        <c:axId val="254841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30597"/>
        <c:crosses val="autoZero"/>
        <c:auto val="0"/>
        <c:lblOffset val="100"/>
        <c:tickLblSkip val="1"/>
        <c:noMultiLvlLbl val="0"/>
      </c:catAx>
      <c:valAx>
        <c:axId val="280305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8413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0948782"/>
        <c:axId val="55885855"/>
      </c:lineChart>
      <c:catAx>
        <c:axId val="509487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85855"/>
        <c:crosses val="autoZero"/>
        <c:auto val="0"/>
        <c:lblOffset val="100"/>
        <c:tickLblSkip val="1"/>
        <c:noMultiLvlLbl val="0"/>
      </c:catAx>
      <c:valAx>
        <c:axId val="558858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94878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3210648"/>
        <c:axId val="30460377"/>
      </c:lineChart>
      <c:catAx>
        <c:axId val="332106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60377"/>
        <c:crosses val="autoZero"/>
        <c:auto val="0"/>
        <c:lblOffset val="100"/>
        <c:tickLblSkip val="1"/>
        <c:noMultiLvlLbl val="0"/>
      </c:catAx>
      <c:valAx>
        <c:axId val="304603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1064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707938"/>
        <c:axId val="51371443"/>
      </c:lineChart>
      <c:catAx>
        <c:axId val="57079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71443"/>
        <c:crosses val="autoZero"/>
        <c:auto val="0"/>
        <c:lblOffset val="100"/>
        <c:tickLblSkip val="1"/>
        <c:noMultiLvlLbl val="0"/>
      </c:catAx>
      <c:valAx>
        <c:axId val="513714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793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9689804"/>
        <c:axId val="337325"/>
      </c:lineChart>
      <c:catAx>
        <c:axId val="596898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325"/>
        <c:crosses val="autoZero"/>
        <c:auto val="0"/>
        <c:lblOffset val="100"/>
        <c:tickLblSkip val="1"/>
        <c:noMultiLvlLbl val="0"/>
      </c:catAx>
      <c:valAx>
        <c:axId val="3373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898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1 274 696,8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-82 794,3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33991668.99999994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122</v>
      </c>
      <c r="S1" s="129"/>
      <c r="T1" s="129"/>
      <c r="U1" s="129"/>
      <c r="V1" s="129"/>
      <c r="W1" s="130"/>
    </row>
    <row r="2" spans="1:23" ht="15" thickBot="1">
      <c r="A2" s="131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41">
        <v>0</v>
      </c>
      <c r="V21" s="142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41">
        <v>0</v>
      </c>
      <c r="V22" s="142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41">
        <v>0</v>
      </c>
      <c r="V24" s="142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41">
        <v>3</v>
      </c>
      <c r="V25" s="142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47">
        <f>SUM(U4:U25)</f>
        <v>4</v>
      </c>
      <c r="V26" s="148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43070</v>
      </c>
      <c r="S31" s="153">
        <f>'[3]листопад'!$D$109</f>
        <v>374.51626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43070</v>
      </c>
      <c r="S41" s="152">
        <f>'[4]залишки'!$K$6/1000</f>
        <v>33991.66899999994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129</v>
      </c>
      <c r="S1" s="129"/>
      <c r="T1" s="129"/>
      <c r="U1" s="129"/>
      <c r="V1" s="129"/>
      <c r="W1" s="130"/>
    </row>
    <row r="2" spans="1:23" ht="15" thickBot="1">
      <c r="A2" s="131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130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0" ref="M4:M23">N4-B4-C4-F4-G4-H4-I4-J4-K4-L4</f>
        <v>18.5</v>
      </c>
      <c r="N4" s="69">
        <v>5785.2</v>
      </c>
      <c r="O4" s="69">
        <v>5700</v>
      </c>
      <c r="P4" s="3">
        <f aca="true" t="shared" si="1" ref="P4:P23">N4/O4</f>
        <v>1.0149473684210526</v>
      </c>
      <c r="Q4" s="2">
        <f>AVERAGE(N4:N4)</f>
        <v>5785.2</v>
      </c>
      <c r="R4" s="71">
        <v>10.7</v>
      </c>
      <c r="S4" s="72">
        <v>0</v>
      </c>
      <c r="T4" s="73">
        <v>0</v>
      </c>
      <c r="U4" s="139">
        <v>0</v>
      </c>
      <c r="V4" s="140"/>
      <c r="W4" s="74">
        <f>R4+S4+U4+T4+V4</f>
        <v>10.7</v>
      </c>
    </row>
    <row r="5" spans="1:23" ht="12.75">
      <c r="A5" s="10">
        <v>43073</v>
      </c>
      <c r="B5" s="69"/>
      <c r="C5" s="69"/>
      <c r="D5" s="113"/>
      <c r="E5" s="113"/>
      <c r="F5" s="69"/>
      <c r="G5" s="69"/>
      <c r="H5" s="86"/>
      <c r="I5" s="85"/>
      <c r="J5" s="85"/>
      <c r="K5" s="85"/>
      <c r="L5" s="69"/>
      <c r="M5" s="69">
        <f t="shared" si="0"/>
        <v>0</v>
      </c>
      <c r="N5" s="69"/>
      <c r="O5" s="69">
        <v>3200</v>
      </c>
      <c r="P5" s="3">
        <f t="shared" si="1"/>
        <v>0</v>
      </c>
      <c r="Q5" s="2">
        <v>5785.2</v>
      </c>
      <c r="R5" s="75"/>
      <c r="S5" s="69"/>
      <c r="T5" s="76"/>
      <c r="U5" s="141"/>
      <c r="V5" s="142"/>
      <c r="W5" s="74">
        <f aca="true" t="shared" si="2" ref="W5:W23">R5+S5+U5+T5+V5</f>
        <v>0</v>
      </c>
    </row>
    <row r="6" spans="1:23" ht="12.75">
      <c r="A6" s="10">
        <v>43074</v>
      </c>
      <c r="B6" s="69"/>
      <c r="C6" s="69"/>
      <c r="D6" s="113"/>
      <c r="E6" s="113"/>
      <c r="F6" s="78"/>
      <c r="G6" s="69"/>
      <c r="H6" s="87"/>
      <c r="I6" s="85"/>
      <c r="J6" s="85"/>
      <c r="K6" s="85"/>
      <c r="L6" s="85"/>
      <c r="M6" s="69">
        <f t="shared" si="0"/>
        <v>0</v>
      </c>
      <c r="N6" s="69"/>
      <c r="O6" s="69">
        <v>3500</v>
      </c>
      <c r="P6" s="3">
        <f t="shared" si="1"/>
        <v>0</v>
      </c>
      <c r="Q6" s="2">
        <v>5785.2</v>
      </c>
      <c r="R6" s="77"/>
      <c r="S6" s="78"/>
      <c r="T6" s="79"/>
      <c r="U6" s="143"/>
      <c r="V6" s="144"/>
      <c r="W6" s="74">
        <f t="shared" si="2"/>
        <v>0</v>
      </c>
    </row>
    <row r="7" spans="1:23" ht="12.75">
      <c r="A7" s="10">
        <v>43075</v>
      </c>
      <c r="B7" s="84"/>
      <c r="C7" s="69"/>
      <c r="D7" s="113"/>
      <c r="E7" s="113"/>
      <c r="F7" s="69"/>
      <c r="G7" s="69"/>
      <c r="H7" s="86"/>
      <c r="I7" s="85"/>
      <c r="J7" s="85"/>
      <c r="K7" s="85"/>
      <c r="L7" s="85"/>
      <c r="M7" s="69">
        <f t="shared" si="0"/>
        <v>0</v>
      </c>
      <c r="N7" s="69"/>
      <c r="O7" s="69">
        <v>7800</v>
      </c>
      <c r="P7" s="3">
        <f t="shared" si="1"/>
        <v>0</v>
      </c>
      <c r="Q7" s="2">
        <v>5785.2</v>
      </c>
      <c r="R7" s="77"/>
      <c r="S7" s="78"/>
      <c r="T7" s="79"/>
      <c r="U7" s="143"/>
      <c r="V7" s="144"/>
      <c r="W7" s="74">
        <f t="shared" si="2"/>
        <v>0</v>
      </c>
    </row>
    <row r="8" spans="1:23" ht="12.75">
      <c r="A8" s="10">
        <v>43076</v>
      </c>
      <c r="B8" s="69"/>
      <c r="C8" s="80"/>
      <c r="D8" s="113"/>
      <c r="E8" s="113"/>
      <c r="F8" s="85"/>
      <c r="G8" s="85"/>
      <c r="H8" s="69"/>
      <c r="I8" s="85"/>
      <c r="J8" s="85"/>
      <c r="K8" s="85"/>
      <c r="L8" s="85"/>
      <c r="M8" s="69">
        <f t="shared" si="0"/>
        <v>0</v>
      </c>
      <c r="N8" s="69"/>
      <c r="O8" s="69">
        <v>6950</v>
      </c>
      <c r="P8" s="3">
        <f t="shared" si="1"/>
        <v>0</v>
      </c>
      <c r="Q8" s="2">
        <v>5785.2</v>
      </c>
      <c r="R8" s="77"/>
      <c r="S8" s="78"/>
      <c r="T8" s="76"/>
      <c r="U8" s="141"/>
      <c r="V8" s="142"/>
      <c r="W8" s="74">
        <f t="shared" si="2"/>
        <v>0</v>
      </c>
    </row>
    <row r="9" spans="1:23" ht="12.75">
      <c r="A9" s="10">
        <v>43077</v>
      </c>
      <c r="B9" s="69"/>
      <c r="C9" s="80"/>
      <c r="D9" s="113"/>
      <c r="E9" s="113"/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3400</v>
      </c>
      <c r="P9" s="3">
        <f t="shared" si="1"/>
        <v>0</v>
      </c>
      <c r="Q9" s="2">
        <v>5785.2</v>
      </c>
      <c r="R9" s="77"/>
      <c r="S9" s="78"/>
      <c r="T9" s="76"/>
      <c r="U9" s="141"/>
      <c r="V9" s="142"/>
      <c r="W9" s="74">
        <f t="shared" si="2"/>
        <v>0</v>
      </c>
    </row>
    <row r="10" spans="1:23" ht="12.75">
      <c r="A10" s="10">
        <v>43080</v>
      </c>
      <c r="B10" s="69"/>
      <c r="C10" s="80"/>
      <c r="D10" s="113"/>
      <c r="E10" s="113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3300</v>
      </c>
      <c r="P10" s="3">
        <f t="shared" si="1"/>
        <v>0</v>
      </c>
      <c r="Q10" s="2">
        <v>5785.2</v>
      </c>
      <c r="R10" s="77"/>
      <c r="S10" s="78"/>
      <c r="T10" s="76"/>
      <c r="U10" s="141"/>
      <c r="V10" s="142"/>
      <c r="W10" s="74">
        <f>R10+S10+U10+T10+V10</f>
        <v>0</v>
      </c>
    </row>
    <row r="11" spans="1:23" ht="12.75">
      <c r="A11" s="10">
        <v>43081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1"/>
        <v>0</v>
      </c>
      <c r="Q11" s="2">
        <v>5785.2</v>
      </c>
      <c r="R11" s="75"/>
      <c r="S11" s="69"/>
      <c r="T11" s="76"/>
      <c r="U11" s="141"/>
      <c r="V11" s="142"/>
      <c r="W11" s="74">
        <f t="shared" si="2"/>
        <v>0</v>
      </c>
    </row>
    <row r="12" spans="1:23" ht="12.75">
      <c r="A12" s="10">
        <v>43082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1"/>
        <v>0</v>
      </c>
      <c r="Q12" s="2">
        <v>5785.2</v>
      </c>
      <c r="R12" s="75"/>
      <c r="S12" s="69"/>
      <c r="T12" s="76"/>
      <c r="U12" s="141"/>
      <c r="V12" s="142"/>
      <c r="W12" s="74">
        <f t="shared" si="2"/>
        <v>0</v>
      </c>
    </row>
    <row r="13" spans="1:23" ht="12.75">
      <c r="A13" s="10">
        <v>43083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6000</v>
      </c>
      <c r="P13" s="3">
        <f t="shared" si="1"/>
        <v>0</v>
      </c>
      <c r="Q13" s="2">
        <v>5785.2</v>
      </c>
      <c r="R13" s="75"/>
      <c r="S13" s="69"/>
      <c r="T13" s="76"/>
      <c r="U13" s="141"/>
      <c r="V13" s="142"/>
      <c r="W13" s="74">
        <f t="shared" si="2"/>
        <v>0</v>
      </c>
    </row>
    <row r="14" spans="1:23" ht="12.75">
      <c r="A14" s="10">
        <v>43084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7000</v>
      </c>
      <c r="P14" s="3">
        <f t="shared" si="1"/>
        <v>0</v>
      </c>
      <c r="Q14" s="2">
        <v>5785.2</v>
      </c>
      <c r="R14" s="75"/>
      <c r="S14" s="69"/>
      <c r="T14" s="80"/>
      <c r="U14" s="141"/>
      <c r="V14" s="142"/>
      <c r="W14" s="74">
        <f t="shared" si="2"/>
        <v>0</v>
      </c>
    </row>
    <row r="15" spans="1:23" ht="12.75">
      <c r="A15" s="10">
        <v>43087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7700</v>
      </c>
      <c r="P15" s="3">
        <f>N15/O15</f>
        <v>0</v>
      </c>
      <c r="Q15" s="2">
        <v>5785.2</v>
      </c>
      <c r="R15" s="75"/>
      <c r="S15" s="69"/>
      <c r="T15" s="80"/>
      <c r="U15" s="141"/>
      <c r="V15" s="142"/>
      <c r="W15" s="74">
        <f t="shared" si="2"/>
        <v>0</v>
      </c>
    </row>
    <row r="16" spans="1:23" ht="12.75">
      <c r="A16" s="10">
        <v>43088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9800</v>
      </c>
      <c r="P16" s="3">
        <f t="shared" si="1"/>
        <v>0</v>
      </c>
      <c r="Q16" s="2">
        <v>5785.2</v>
      </c>
      <c r="R16" s="75"/>
      <c r="S16" s="69"/>
      <c r="T16" s="80"/>
      <c r="U16" s="141"/>
      <c r="V16" s="142"/>
      <c r="W16" s="74">
        <f t="shared" si="2"/>
        <v>0</v>
      </c>
    </row>
    <row r="17" spans="1:23" ht="12.75">
      <c r="A17" s="10">
        <v>43089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6500</v>
      </c>
      <c r="P17" s="3">
        <f t="shared" si="1"/>
        <v>0</v>
      </c>
      <c r="Q17" s="2">
        <v>5785.2</v>
      </c>
      <c r="R17" s="75"/>
      <c r="S17" s="69"/>
      <c r="T17" s="80"/>
      <c r="U17" s="141"/>
      <c r="V17" s="142"/>
      <c r="W17" s="74">
        <f t="shared" si="2"/>
        <v>0</v>
      </c>
    </row>
    <row r="18" spans="1:23" ht="12.75">
      <c r="A18" s="10">
        <v>43090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5000</v>
      </c>
      <c r="P18" s="3">
        <f>N18/O18</f>
        <v>0</v>
      </c>
      <c r="Q18" s="2">
        <v>5785.2</v>
      </c>
      <c r="R18" s="75"/>
      <c r="S18" s="69"/>
      <c r="T18" s="76"/>
      <c r="U18" s="141"/>
      <c r="V18" s="142"/>
      <c r="W18" s="74">
        <f t="shared" si="2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5785.2</v>
      </c>
      <c r="R19" s="75"/>
      <c r="S19" s="69"/>
      <c r="T19" s="76"/>
      <c r="U19" s="141"/>
      <c r="V19" s="142"/>
      <c r="W19" s="74">
        <f t="shared" si="2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5785.2</v>
      </c>
      <c r="R20" s="75"/>
      <c r="S20" s="69"/>
      <c r="T20" s="76"/>
      <c r="U20" s="141"/>
      <c r="V20" s="142"/>
      <c r="W20" s="74">
        <f t="shared" si="2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4200</v>
      </c>
      <c r="P21" s="3">
        <f t="shared" si="1"/>
        <v>0</v>
      </c>
      <c r="Q21" s="2">
        <v>5785.2</v>
      </c>
      <c r="R21" s="81"/>
      <c r="S21" s="80"/>
      <c r="T21" s="76"/>
      <c r="U21" s="141"/>
      <c r="V21" s="142"/>
      <c r="W21" s="74">
        <f t="shared" si="2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10400</v>
      </c>
      <c r="P22" s="3">
        <f>N22/O22</f>
        <v>0</v>
      </c>
      <c r="Q22" s="2">
        <v>5785.2</v>
      </c>
      <c r="R22" s="81"/>
      <c r="S22" s="80"/>
      <c r="T22" s="76"/>
      <c r="U22" s="141"/>
      <c r="V22" s="142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f>13600-688</f>
        <v>12912</v>
      </c>
      <c r="P23" s="3">
        <f t="shared" si="1"/>
        <v>0</v>
      </c>
      <c r="Q23" s="2">
        <v>5785.2</v>
      </c>
      <c r="R23" s="81"/>
      <c r="S23" s="80"/>
      <c r="T23" s="76"/>
      <c r="U23" s="141"/>
      <c r="V23" s="142"/>
      <c r="W23" s="74">
        <f t="shared" si="2"/>
        <v>0</v>
      </c>
    </row>
    <row r="24" spans="1:23" ht="13.5" thickBot="1">
      <c r="A24" s="90" t="s">
        <v>28</v>
      </c>
      <c r="B24" s="92">
        <f aca="true" t="shared" si="3" ref="B24:N24">SUM(B4:B23)</f>
        <v>2397.2</v>
      </c>
      <c r="C24" s="92">
        <f t="shared" si="3"/>
        <v>321.6</v>
      </c>
      <c r="D24" s="115">
        <f t="shared" si="3"/>
        <v>4</v>
      </c>
      <c r="E24" s="115">
        <f t="shared" si="3"/>
        <v>317.6</v>
      </c>
      <c r="F24" s="92">
        <f t="shared" si="3"/>
        <v>-13.4</v>
      </c>
      <c r="G24" s="92">
        <f t="shared" si="3"/>
        <v>400.9</v>
      </c>
      <c r="H24" s="92">
        <f t="shared" si="3"/>
        <v>402.7</v>
      </c>
      <c r="I24" s="92">
        <f t="shared" si="3"/>
        <v>89.9</v>
      </c>
      <c r="J24" s="92">
        <f t="shared" si="3"/>
        <v>16.5</v>
      </c>
      <c r="K24" s="92">
        <f t="shared" si="3"/>
        <v>0</v>
      </c>
      <c r="L24" s="92">
        <f t="shared" si="3"/>
        <v>2151.3</v>
      </c>
      <c r="M24" s="91">
        <f t="shared" si="3"/>
        <v>18.5</v>
      </c>
      <c r="N24" s="91">
        <f t="shared" si="3"/>
        <v>5785.2</v>
      </c>
      <c r="O24" s="91">
        <f>SUM(O4:O23)</f>
        <v>123662</v>
      </c>
      <c r="P24" s="93">
        <f>N24/O24</f>
        <v>0.04678235836392748</v>
      </c>
      <c r="Q24" s="2"/>
      <c r="R24" s="82">
        <f>SUM(R4:R23)</f>
        <v>10.7</v>
      </c>
      <c r="S24" s="82">
        <f>SUM(S4:S23)</f>
        <v>0</v>
      </c>
      <c r="T24" s="82">
        <f>SUM(T4:T23)</f>
        <v>0</v>
      </c>
      <c r="U24" s="147">
        <f>SUM(U4:U23)</f>
        <v>0</v>
      </c>
      <c r="V24" s="148"/>
      <c r="W24" s="82">
        <f>R24+S24+U24+T24+V24</f>
        <v>10.7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43073</v>
      </c>
      <c r="S29" s="153">
        <v>335.73676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43073</v>
      </c>
      <c r="S39" s="152">
        <v>33991.66899999994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133</v>
      </c>
      <c r="P27" s="173"/>
    </row>
    <row r="28" spans="1:16" ht="30.75" customHeight="1">
      <c r="A28" s="163"/>
      <c r="B28" s="48" t="s">
        <v>132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грудень!S39</f>
        <v>33991.66899999994</v>
      </c>
      <c r="B29" s="49">
        <v>54000</v>
      </c>
      <c r="C29" s="49">
        <v>7956.73</v>
      </c>
      <c r="D29" s="49">
        <v>74458.74</v>
      </c>
      <c r="E29" s="49">
        <v>938.1</v>
      </c>
      <c r="F29" s="49">
        <v>79000</v>
      </c>
      <c r="G29" s="49">
        <v>15706.54</v>
      </c>
      <c r="H29" s="49">
        <v>12</v>
      </c>
      <c r="I29" s="49">
        <v>16</v>
      </c>
      <c r="J29" s="49"/>
      <c r="K29" s="49"/>
      <c r="L29" s="63">
        <f>H29+F29+D29+J29+B29</f>
        <v>207470.74</v>
      </c>
      <c r="M29" s="50">
        <f>C29+E29+G29+I29</f>
        <v>24617.370000000003</v>
      </c>
      <c r="N29" s="51">
        <f>M29-L29</f>
        <v>-182853.37</v>
      </c>
      <c r="O29" s="174">
        <f>грудень!S29</f>
        <v>335.73676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691838.4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166690.17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213203.41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24496.86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111793.58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5925.6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26841.48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33907.28999999995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1274696.79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7956.73</v>
      </c>
    </row>
    <row r="59" spans="1:3" ht="25.5">
      <c r="A59" s="83" t="s">
        <v>54</v>
      </c>
      <c r="B59" s="9">
        <f>D29</f>
        <v>74458.74</v>
      </c>
      <c r="C59" s="9">
        <f>E29</f>
        <v>938.1</v>
      </c>
    </row>
    <row r="60" spans="1:3" ht="12.75">
      <c r="A60" s="83" t="s">
        <v>55</v>
      </c>
      <c r="B60" s="9">
        <f>F29</f>
        <v>79000</v>
      </c>
      <c r="C60" s="9">
        <f>G29</f>
        <v>15706.54</v>
      </c>
    </row>
    <row r="61" spans="1:3" ht="25.5">
      <c r="A61" s="83" t="s">
        <v>56</v>
      </c>
      <c r="B61" s="9">
        <f>H29</f>
        <v>12</v>
      </c>
      <c r="C61" s="9">
        <f>I29</f>
        <v>16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8" sqref="B2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2017-12-04T15:08:02Z</dcterms:modified>
  <cp:category/>
  <cp:version/>
  <cp:contentType/>
  <cp:contentStatus/>
</cp:coreProperties>
</file>